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/>
  <c r="E2"/>
  <c r="D2"/>
  <c r="C2"/>
  <c r="B2"/>
  <c r="G2" l="1"/>
  <c r="B3" i="19" l="1"/>
  <c r="B3" i="20" l="1"/>
  <c r="D3" i="21"/>
  <c r="B3" i="22"/>
  <c r="D3" i="20"/>
  <c r="C3" i="19"/>
  <c r="D3" s="1"/>
  <c r="C3" i="23" s="1"/>
  <c r="D3" i="22"/>
  <c r="C3" i="18"/>
  <c r="C3" i="20"/>
  <c r="C3" i="22"/>
  <c r="B3" i="21"/>
  <c r="C3"/>
  <c r="A3" i="22"/>
  <c r="A3" i="20"/>
  <c r="A3" i="19"/>
  <c r="A3" i="18"/>
  <c r="A3" i="23" s="1"/>
  <c r="A3" i="21"/>
  <c r="D3" i="18"/>
  <c r="B3" l="1"/>
  <c r="E3" s="1"/>
  <c r="B3" i="23" s="1"/>
  <c r="E3" i="20"/>
  <c r="D3" i="23" s="1"/>
  <c r="E3" i="22"/>
  <c r="F3" i="23" s="1"/>
  <c r="E3" i="21"/>
  <c r="E3" i="23" s="1"/>
  <c r="G3" l="1"/>
</calcChain>
</file>

<file path=xl/sharedStrings.xml><?xml version="1.0" encoding="utf-8"?>
<sst xmlns="http://schemas.openxmlformats.org/spreadsheetml/2006/main" count="119" uniqueCount="60">
  <si>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</si>
  <si>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</si>
  <si>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</si>
  <si>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</si>
  <si>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</si>
  <si>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</si>
  <si>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</si>
  <si>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</si>
  <si>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</si>
  <si>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</si>
  <si>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</si>
  <si>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</si>
  <si>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</si>
  <si>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</si>
  <si>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</si>
  <si>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</si>
  <si>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</si>
  <si>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</si>
  <si>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</si>
  <si>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</si>
  <si>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</si>
  <si>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</si>
  <si>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</si>
  <si>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</si>
  <si>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</si>
  <si>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</si>
  <si>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</si>
  <si>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</si>
  <si>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</si>
  <si>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</si>
  <si>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</si>
  <si>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</si>
  <si>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</si>
  <si>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</si>
  <si>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</si>
  <si>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</si>
  <si>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</si>
  <si>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</si>
  <si>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</si>
  <si>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</si>
  <si>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</si>
  <si>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</si>
  <si>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</si>
  <si>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</si>
  <si>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</si>
  <si>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Пилюгинский детский сад "Колобок"</t>
  </si>
  <si>
    <t>В наличии и функционируют более трёх дистанционных способов взаимодействия</t>
  </si>
  <si>
    <t/>
  </si>
  <si>
    <t>100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</si>
  <si>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</si>
  <si>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</si>
  <si>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</si>
  <si>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20</t>
  </si>
  <si>
    <t>15</t>
  </si>
  <si>
    <t>14</t>
  </si>
  <si>
    <t>Наличие пяти и более комфортных условий для предоставления услуг</t>
  </si>
  <si>
    <t>22</t>
  </si>
  <si>
    <t>23</t>
  </si>
  <si>
    <t>24</t>
  </si>
  <si>
    <t>9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</si>
</sst>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W590"/>
  <sheetViews>
    <sheetView tabSelected="1" topLeftCell="F1" workbookViewId="0">
      <selection activeCell="F3" sqref="A3:XFD6"/>
    </sheetView>
  </sheetViews>
  <sheetFormatPr defaultColWidth="14.44140625" defaultRowHeight="13.2"/>
  <cols>
    <col min="1" max="1" width="37.109375" style="4" customWidth="1"/>
    <col min="2" max="4" width="14.44140625" style="4" customWidth="1"/>
    <col min="5" max="5" width="78.6640625" style="4" customWidth="1"/>
    <col min="6" max="7" width="7.33203125" style="4" customWidth="1"/>
    <col min="8" max="8" width="78.6640625" style="4" customWidth="1"/>
    <col min="9" max="10" width="7.33203125" style="4" customWidth="1"/>
    <col min="11" max="11" width="18" style="4" customWidth="1"/>
    <col min="12" max="12" width="67.33203125" style="4" customWidth="1"/>
    <col min="13" max="14" width="6.5546875" style="4" customWidth="1"/>
    <col min="15" max="15" width="78.6640625" style="4" customWidth="1"/>
    <col min="16" max="17" width="7.33203125" style="4" customWidth="1"/>
    <col min="18" max="18" width="78.6640625" style="4" customWidth="1"/>
    <col min="19" max="20" width="7.33203125" style="4" customWidth="1"/>
    <col min="21" max="21" width="18" style="4" customWidth="1"/>
    <col min="22" max="22" width="67.33203125" style="4" customWidth="1"/>
    <col min="23" max="24" width="6.5546875" style="4" customWidth="1"/>
    <col min="25" max="25" width="78.6640625" style="4" customWidth="1"/>
    <col min="26" max="27" width="7.33203125" style="4" customWidth="1"/>
    <col min="28" max="28" width="18" style="4" customWidth="1"/>
    <col min="29" max="29" width="67.33203125" style="4" customWidth="1"/>
    <col min="30" max="31" width="6.5546875" style="4" customWidth="1"/>
    <col min="32" max="32" width="18" style="4" customWidth="1"/>
    <col min="33" max="33" width="96" style="4" customWidth="1"/>
    <col min="34" max="35" width="6.5546875" style="4" customWidth="1"/>
    <col min="36" max="36" width="78.6640625" style="4" customWidth="1"/>
    <col min="37" max="38" width="7.33203125" style="4" customWidth="1"/>
    <col min="39" max="39" width="78.6640625" style="4" customWidth="1"/>
    <col min="40" max="41" width="7.33203125" style="4" customWidth="1"/>
    <col min="42" max="42" width="78.6640625" style="4" customWidth="1"/>
    <col min="43" max="44" width="7.33203125" style="4" customWidth="1"/>
    <col min="45" max="45" width="78.6640625" style="4" customWidth="1"/>
    <col min="46" max="47" width="7.33203125" style="4" customWidth="1"/>
    <col min="48" max="48" width="78.6640625" style="4" customWidth="1"/>
    <col min="49" max="50" width="7.33203125" style="4" customWidth="1"/>
    <col min="51" max="51" width="78.6640625" style="4" customWidth="1"/>
    <col min="52" max="53" width="7.33203125" style="4" customWidth="1"/>
    <col min="54" max="54" width="78.6640625" style="4" customWidth="1"/>
    <col min="55" max="56" width="7.33203125" style="4" customWidth="1"/>
    <col min="57" max="16384" width="14.44140625" style="4"/>
  </cols>
  <sheetData>
    <row r="1" spans="1:75" ht="66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1" t="s">
        <v>2</v>
      </c>
      <c r="L1" s="32"/>
      <c r="M1" s="34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4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4" t="s">
        <v>1</v>
      </c>
      <c r="AE1" s="32"/>
      <c r="AF1" s="31" t="s">
        <v>8</v>
      </c>
      <c r="AG1" s="32"/>
      <c r="AH1" s="34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4" t="s">
        <v>1</v>
      </c>
      <c r="AO1" s="32"/>
      <c r="AP1" s="9" t="s">
        <v>12</v>
      </c>
      <c r="AQ1" s="34" t="s">
        <v>1</v>
      </c>
      <c r="AR1" s="32"/>
      <c r="AS1" s="7" t="s">
        <v>13</v>
      </c>
      <c r="AT1" s="34" t="s">
        <v>1</v>
      </c>
      <c r="AU1" s="32"/>
      <c r="AV1" s="7" t="s">
        <v>14</v>
      </c>
      <c r="AW1" s="34" t="s">
        <v>1</v>
      </c>
      <c r="AX1" s="32"/>
      <c r="AY1" s="7" t="s">
        <v>15</v>
      </c>
      <c r="AZ1" s="34" t="s">
        <v>1</v>
      </c>
      <c r="BA1" s="32"/>
      <c r="BB1" s="7" t="s">
        <v>16</v>
      </c>
      <c r="BC1" s="34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>
      <c r="A2" s="7" t="s">
        <v>45</v>
      </c>
      <c r="B2" s="30">
        <v>54</v>
      </c>
      <c r="C2" s="30" t="s">
        <v>58</v>
      </c>
      <c r="D2" s="11">
        <v>0.44444444444444442</v>
      </c>
      <c r="E2" s="7" t="s">
        <v>45</v>
      </c>
      <c r="F2" s="30">
        <v>15</v>
      </c>
      <c r="G2" s="8">
        <v>15</v>
      </c>
      <c r="H2" s="7" t="s">
        <v>45</v>
      </c>
      <c r="I2" s="30">
        <v>39</v>
      </c>
      <c r="J2" s="8">
        <v>39</v>
      </c>
      <c r="K2" s="7" t="s">
        <v>45</v>
      </c>
      <c r="L2" s="7" t="s">
        <v>46</v>
      </c>
      <c r="M2" s="8" t="s">
        <v>47</v>
      </c>
      <c r="N2" s="8" t="s">
        <v>48</v>
      </c>
      <c r="O2" s="7" t="s">
        <v>45</v>
      </c>
      <c r="P2" s="8" t="s">
        <v>54</v>
      </c>
      <c r="Q2" s="8" t="s">
        <v>54</v>
      </c>
      <c r="R2" s="7" t="s">
        <v>45</v>
      </c>
      <c r="S2" s="8" t="s">
        <v>59</v>
      </c>
      <c r="T2" s="8" t="s">
        <v>59</v>
      </c>
      <c r="U2" s="7" t="s">
        <v>45</v>
      </c>
      <c r="V2" s="7" t="s">
        <v>55</v>
      </c>
      <c r="W2" s="8"/>
      <c r="X2" s="8" t="s">
        <v>48</v>
      </c>
      <c r="Y2" s="7" t="s">
        <v>45</v>
      </c>
      <c r="Z2" s="8" t="s">
        <v>58</v>
      </c>
      <c r="AA2" s="8" t="s">
        <v>58</v>
      </c>
      <c r="AB2" s="7" t="s">
        <v>45</v>
      </c>
      <c r="AC2" s="7" t="s">
        <v>49</v>
      </c>
      <c r="AD2" s="8" t="s">
        <v>47</v>
      </c>
      <c r="AE2" s="8" t="s">
        <v>50</v>
      </c>
      <c r="AF2" s="7" t="s">
        <v>45</v>
      </c>
      <c r="AG2" s="7" t="s">
        <v>51</v>
      </c>
      <c r="AH2" s="8">
        <v>1</v>
      </c>
      <c r="AI2" s="8" t="s">
        <v>52</v>
      </c>
      <c r="AJ2" s="7" t="s">
        <v>45</v>
      </c>
      <c r="AK2" s="8">
        <v>1</v>
      </c>
      <c r="AL2" s="8">
        <v>1</v>
      </c>
      <c r="AM2" s="7" t="s">
        <v>45</v>
      </c>
      <c r="AN2" s="8" t="s">
        <v>56</v>
      </c>
      <c r="AO2" s="8" t="s">
        <v>58</v>
      </c>
      <c r="AP2" s="7" t="s">
        <v>45</v>
      </c>
      <c r="AQ2" s="8" t="s">
        <v>56</v>
      </c>
      <c r="AR2" s="8" t="s">
        <v>58</v>
      </c>
      <c r="AS2" s="7" t="s">
        <v>45</v>
      </c>
      <c r="AT2" s="8" t="s">
        <v>53</v>
      </c>
      <c r="AU2" s="8" t="s">
        <v>53</v>
      </c>
      <c r="AV2" s="7" t="s">
        <v>45</v>
      </c>
      <c r="AW2" s="8" t="s">
        <v>56</v>
      </c>
      <c r="AX2" s="8" t="s">
        <v>58</v>
      </c>
      <c r="AY2" s="7" t="s">
        <v>45</v>
      </c>
      <c r="AZ2" s="8" t="s">
        <v>57</v>
      </c>
      <c r="BA2" s="8" t="s">
        <v>58</v>
      </c>
      <c r="BB2" s="7" t="s">
        <v>45</v>
      </c>
      <c r="BC2" s="8" t="s">
        <v>56</v>
      </c>
      <c r="BD2" s="8" t="s">
        <v>58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</sheetData>
  <mergeCells count="20">
    <mergeCell ref="AZ1:BA1"/>
    <mergeCell ref="BC1:BD1"/>
    <mergeCell ref="AH1:AI1"/>
    <mergeCell ref="AK1:AL1"/>
    <mergeCell ref="AN1:AO1"/>
    <mergeCell ref="AQ1:AR1"/>
    <mergeCell ref="AT1:AU1"/>
    <mergeCell ref="AW1:AX1"/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topLeftCell="A2" workbookViewId="0">
      <selection activeCell="A4" sqref="A4:XFD7"/>
    </sheetView>
  </sheetViews>
  <sheetFormatPr defaultColWidth="14.44140625" defaultRowHeight="15" customHeight="1"/>
  <cols>
    <col min="1" max="1" width="78.6640625" style="4" customWidth="1"/>
    <col min="2" max="5" width="14.44140625" style="4" customWidth="1"/>
    <col min="6" max="16384" width="14.44140625" style="4"/>
  </cols>
  <sheetData>
    <row r="1" spans="1:26" ht="243" customHeight="1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" t="str">
        <f>'Данные для ввода на bus.gov.ru'!A2</f>
        <v>Пилюгинский детский сад "Колобок"</v>
      </c>
      <c r="B3" s="20">
        <f>IFERROR(((('Данные для ввода на bus.gov.ru'!F2/'Данные для ввода на bus.gov.ru'!G2)+('Данные для ввода на bus.gov.ru'!I2/'Данные для ввода на bus.gov.ru'!J2))/2*100)*0.3,"")</f>
        <v>30</v>
      </c>
      <c r="C3" s="18">
        <f>'Данные для ввода на bus.gov.ru'!N2*0.3</f>
        <v>30</v>
      </c>
      <c r="D3" s="20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1">
        <f t="shared" ref="E3" si="0">B3+C3+D3</f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2"/>
  <sheetViews>
    <sheetView topLeftCell="A2" workbookViewId="0">
      <selection activeCell="A4" sqref="A4:XFD7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121.5" customHeight="1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tr">
        <f>'Данные для ввода на bus.gov.ru'!A2</f>
        <v>Пилюгинский детский сад "Колобок"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50</v>
      </c>
      <c r="D3" s="14">
        <f t="shared" ref="D3" si="0">B3+C3</f>
        <v>100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workbookViewId="0">
      <selection activeCell="A4" sqref="A4:XFD7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131.25" customHeight="1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tr">
        <f>'Данные для ввода на bus.gov.ru'!A2</f>
        <v>Пилюгинский детский сад "Колобок"</v>
      </c>
      <c r="B3" s="13">
        <f>'Данные для ввода на bus.gov.ru'!AE2*0.3</f>
        <v>0</v>
      </c>
      <c r="C3" s="13">
        <f>'Данные для ввода на bus.gov.ru'!AI2*0.4</f>
        <v>8</v>
      </c>
      <c r="D3" s="15">
        <f>IFERROR((('Данные для ввода на bus.gov.ru'!AK2/'Данные для ввода на bus.gov.ru'!AL2)*100)*0.3,0)</f>
        <v>30</v>
      </c>
      <c r="E3" s="15">
        <f t="shared" ref="E3" si="0">B3+C3+D3</f>
        <v>38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topLeftCell="A2" workbookViewId="0">
      <selection activeCell="A4" sqref="A4:XFD7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282" customHeight="1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>
      <c r="A3" s="7" t="str">
        <f>'Данные для ввода на bus.gov.ru'!A2</f>
        <v>Пилюгинский детский сад "Колобок"</v>
      </c>
      <c r="B3" s="15">
        <f>(('Данные для ввода на bus.gov.ru'!AN2/'Данные для ввода на bus.gov.ru'!AO2)*100)*0.4</f>
        <v>36.666666666666664</v>
      </c>
      <c r="C3" s="14">
        <f>(('Данные для ввода на bus.gov.ru'!AQ2/'Данные для ввода на bus.gov.ru'!AR2)*100)*0.4</f>
        <v>36.666666666666664</v>
      </c>
      <c r="D3" s="15">
        <f>(('Данные для ввода на bus.gov.ru'!AT2/'Данные для ввода на bus.gov.ru'!AU2)*100)*0.2</f>
        <v>20</v>
      </c>
      <c r="E3" s="15">
        <f t="shared" ref="E3" si="0">B3+C3+D3</f>
        <v>93.333333333333329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topLeftCell="A2" workbookViewId="0">
      <selection activeCell="A4" sqref="A4:XFD7"/>
    </sheetView>
  </sheetViews>
  <sheetFormatPr defaultColWidth="14.44140625" defaultRowHeight="15" customHeight="1"/>
  <cols>
    <col min="1" max="1" width="78.6640625" style="27" customWidth="1"/>
    <col min="2" max="16384" width="14.44140625" style="4"/>
  </cols>
  <sheetData>
    <row r="1" spans="1:26" ht="113.25" customHeight="1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tr">
        <f>'Данные для ввода на bus.gov.ru'!A2</f>
        <v>Пилюгинский детский сад "Колобок"</v>
      </c>
      <c r="B3" s="15">
        <f>(('Данные для ввода на bus.gov.ru'!AW2/'Данные для ввода на bus.gov.ru'!AX2)*100)*0.3</f>
        <v>27.499999999999996</v>
      </c>
      <c r="C3" s="15">
        <f>(('Данные для ввода на bus.gov.ru'!AZ2/'Данные для ввода на bus.gov.ru'!BA2)*100)*0.2</f>
        <v>19.166666666666668</v>
      </c>
      <c r="D3" s="15">
        <f>(('Данные для ввода на bus.gov.ru'!BC2/'Данные для ввода на bus.gov.ru'!BD2)*100)*0.5</f>
        <v>45.833333333333329</v>
      </c>
      <c r="E3" s="15">
        <f t="shared" ref="E3" si="0">B3+C3+D3</f>
        <v>92.5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4"/>
  <sheetViews>
    <sheetView workbookViewId="0">
      <selection activeCell="A14" sqref="A14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81" customHeight="1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>
      <c r="A3" s="7" t="str">
        <f>'Критерий 1'!A3</f>
        <v>Пилюгинский детский сад "Колобок"</v>
      </c>
      <c r="B3" s="14">
        <f>'Критерий 1'!E3</f>
        <v>100</v>
      </c>
      <c r="C3" s="14">
        <f>'Критерий 2'!D3</f>
        <v>100</v>
      </c>
      <c r="D3" s="14">
        <f>'Критерий 3'!E3</f>
        <v>38</v>
      </c>
      <c r="E3" s="14">
        <f>'Критерий 4'!E3</f>
        <v>93.333333333333329</v>
      </c>
      <c r="F3" s="14">
        <f>'Критерий 5'!E3</f>
        <v>92.5</v>
      </c>
      <c r="G3" s="14">
        <f t="shared" ref="G3" si="0">AVERAGE(B3:F3)</f>
        <v>84.766666666666666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2">
      <c r="A4" s="3"/>
      <c r="B4" s="6"/>
      <c r="C4" s="3"/>
      <c r="D4" s="3"/>
      <c r="E4" s="3"/>
      <c r="F4" s="3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6"/>
      <c r="C5" s="3"/>
      <c r="D5" s="3"/>
      <c r="E5" s="3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6"/>
      <c r="C6" s="3"/>
      <c r="D6" s="3"/>
      <c r="E6" s="3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6"/>
      <c r="C7" s="3"/>
      <c r="D7" s="3"/>
      <c r="E7" s="3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6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6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6"/>
      <c r="C10" s="3"/>
      <c r="D10" s="3"/>
      <c r="E10" s="3"/>
      <c r="F10" s="3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6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6"/>
      <c r="C13" s="3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6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6"/>
      <c r="C15" s="3"/>
      <c r="D15" s="3"/>
      <c r="E15" s="3"/>
      <c r="F15" s="3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Пользователь Windows</cp:lastModifiedBy>
  <dcterms:created xsi:type="dcterms:W3CDTF">2020-05-15T11:20:41Z</dcterms:created>
  <dcterms:modified xsi:type="dcterms:W3CDTF">2024-02-15T05:35:58Z</dcterms:modified>
</cp:coreProperties>
</file>